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rb\Desktop\"/>
    </mc:Choice>
  </mc:AlternateContent>
  <xr:revisionPtr revIDLastSave="0" documentId="8_{0EDAD232-84C4-4721-A3FF-EC40CC71061A}" xr6:coauthVersionLast="47" xr6:coauthVersionMax="47" xr10:uidLastSave="{00000000-0000-0000-0000-000000000000}"/>
  <bookViews>
    <workbookView xWindow="-120" yWindow="-120" windowWidth="29040" windowHeight="15225" xr2:uid="{37129240-C111-4828-9D0C-85F52B41D05E}"/>
  </bookViews>
  <sheets>
    <sheet name="קובץ הצעת מחיר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9" i="1" l="1"/>
  <c r="F36" i="1"/>
  <c r="F34" i="1"/>
  <c r="F27" i="1"/>
  <c r="F14" i="1"/>
  <c r="F17" i="1"/>
  <c r="F25" i="1"/>
  <c r="C41" i="1"/>
  <c r="F38" i="1"/>
  <c r="F37" i="1"/>
  <c r="F24" i="1"/>
  <c r="F19" i="1"/>
  <c r="F18" i="1"/>
  <c r="F9" i="1"/>
  <c r="F8" i="1"/>
  <c r="F2" i="1"/>
  <c r="F22" i="1" l="1"/>
  <c r="F41" i="1" s="1"/>
  <c r="F23" i="1"/>
</calcChain>
</file>

<file path=xl/sharedStrings.xml><?xml version="1.0" encoding="utf-8"?>
<sst xmlns="http://schemas.openxmlformats.org/spreadsheetml/2006/main" count="26" uniqueCount="25">
  <si>
    <t>פרק</t>
  </si>
  <si>
    <t>אחוז הנחה מוצע</t>
  </si>
  <si>
    <t>פרק 05 - עבודות איטום</t>
  </si>
  <si>
    <t>פרק 08 - מתקני חשמל ובקרה</t>
  </si>
  <si>
    <t>פרק 09 - עבודות טיח</t>
  </si>
  <si>
    <t>פרק 40 - עבודות פיתוח ושיקום נופי</t>
  </si>
  <si>
    <t>פרק 41 - עבודות גינון והשקייה</t>
  </si>
  <si>
    <t>פרק 57 - מערכות ביוב ואספקת מים</t>
  </si>
  <si>
    <t>סה"כ (ללא מע"מ)</t>
  </si>
  <si>
    <t>סה"כ לאחר הנחה</t>
  </si>
  <si>
    <t>סה"כ / כמות (רלוונטי רק לפרקים הפתוחים לתמחור)</t>
  </si>
  <si>
    <t xml:space="preserve">פרק 02 - עבודות בטון </t>
  </si>
  <si>
    <t>מספר מבנה</t>
  </si>
  <si>
    <t>פרק 51 - עבודות סלילה / עפר</t>
  </si>
  <si>
    <t>פרק 60 - הקצבים ועבודות רג'י</t>
  </si>
  <si>
    <t>פרק 99 - חריגים</t>
  </si>
  <si>
    <t>ניתן להקליד עד 10% תוספת לפרק</t>
  </si>
  <si>
    <t>ניתן להקליד עד 20% אחוז הנחה לפרק</t>
  </si>
  <si>
    <t>פרק 03 - מוצרי בטון טרום</t>
  </si>
  <si>
    <t>פרק 13 - בטון דרוך בגשרים</t>
  </si>
  <si>
    <t>פרק 19 - מבני פלדה</t>
  </si>
  <si>
    <t xml:space="preserve">פרק 23 -  ביסוס </t>
  </si>
  <si>
    <t>פרק 43 - קירות תמך מקרקע משוריינת</t>
  </si>
  <si>
    <t>פרק 69 - עבודות משלימות בגשרים</t>
  </si>
  <si>
    <t>פרק 71 - מתרסים להפחתת רעש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</si>
</sst>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₪&quot;\ #,##0.00"/>
  </numFmts>
  <fonts count="4" x14ac:knownFonts="1">
    <font>
      <sz val="11"/>
      <color theme="1"/>
      <name val="Calibri"/>
      <family val="2"/>
      <charset val="177"/>
      <scheme val="minor"/>
    </font>
    <font>
      <sz val="11"/>
      <color theme="1"/>
      <name val="Calibri"/>
      <family val="2"/>
      <charset val="177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3">
    <xf numFmtId="0" fontId="0" fillId="0" borderId="0" xfId="0"/>
    <xf numFmtId="0" fontId="0" fillId="0" borderId="0" xfId="0" applyProtection="1">
      <protection locked="0"/>
    </xf>
    <xf numFmtId="164" fontId="0" fillId="0" borderId="0" xfId="0" applyNumberFormat="1" applyProtection="1">
      <protection locked="0"/>
    </xf>
    <xf numFmtId="10" fontId="0" fillId="0" borderId="2" xfId="0" applyNumberFormat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  <xf numFmtId="164" fontId="0" fillId="0" borderId="0" xfId="0" applyNumberFormat="1" applyAlignment="1" applyProtection="1">
      <alignment horizontal="center" vertical="center"/>
      <protection locked="0"/>
    </xf>
    <xf numFmtId="10" fontId="0" fillId="0" borderId="2" xfId="1" applyNumberFormat="1" applyFont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wrapText="1"/>
    </xf>
    <xf numFmtId="164" fontId="0" fillId="0" borderId="1" xfId="0" applyNumberFormat="1" applyBorder="1" applyAlignment="1" applyProtection="1">
      <alignment horizontal="center" vertical="center" wrapText="1"/>
      <protection locked="0"/>
    </xf>
    <xf numFmtId="164" fontId="0" fillId="0" borderId="1" xfId="0" applyNumberForma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64" fontId="0" fillId="0" borderId="3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64" fontId="0" fillId="0" borderId="3" xfId="0" applyNumberFormat="1" applyBorder="1" applyAlignment="1">
      <alignment horizontal="center" wrapText="1"/>
    </xf>
    <xf numFmtId="0" fontId="2" fillId="0" borderId="3" xfId="0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164" fontId="3" fillId="0" borderId="12" xfId="0" applyNumberFormat="1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164" fontId="0" fillId="0" borderId="17" xfId="0" applyNumberForma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 readingOrder="2"/>
    </xf>
    <xf numFmtId="0" fontId="0" fillId="0" borderId="20" xfId="0" applyBorder="1" applyAlignment="1">
      <alignment horizontal="center" vertical="center" wrapText="1"/>
    </xf>
    <xf numFmtId="164" fontId="0" fillId="0" borderId="21" xfId="0" applyNumberFormat="1" applyBorder="1" applyAlignment="1">
      <alignment horizontal="center" vertical="center" wrapText="1"/>
    </xf>
    <xf numFmtId="164" fontId="0" fillId="0" borderId="23" xfId="0" applyNumberForma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164" fontId="0" fillId="0" borderId="12" xfId="0" applyNumberForma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164" fontId="0" fillId="0" borderId="23" xfId="0" applyNumberFormat="1" applyBorder="1" applyAlignment="1">
      <alignment horizontal="center" wrapText="1"/>
    </xf>
    <xf numFmtId="0" fontId="0" fillId="0" borderId="3" xfId="0" applyBorder="1" applyAlignment="1">
      <alignment horizontal="center" vertical="center" wrapText="1"/>
    </xf>
    <xf numFmtId="10" fontId="0" fillId="0" borderId="3" xfId="0" applyNumberFormat="1" applyBorder="1" applyAlignment="1" applyProtection="1">
      <alignment horizontal="center" vertical="center" wrapText="1"/>
      <protection locked="0"/>
    </xf>
    <xf numFmtId="9" fontId="0" fillId="0" borderId="3" xfId="1" applyFont="1" applyBorder="1" applyAlignment="1" applyProtection="1">
      <alignment horizontal="center" vertical="center" wrapText="1"/>
      <protection locked="0"/>
    </xf>
    <xf numFmtId="164" fontId="0" fillId="0" borderId="27" xfId="0" applyNumberFormat="1" applyBorder="1" applyAlignment="1">
      <alignment horizontal="center" vertical="center" wrapText="1"/>
    </xf>
    <xf numFmtId="164" fontId="0" fillId="0" borderId="33" xfId="0" applyNumberForma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9" fontId="0" fillId="0" borderId="25" xfId="1" applyFont="1" applyBorder="1" applyAlignment="1" applyProtection="1">
      <alignment horizontal="center" vertical="center" wrapText="1"/>
      <protection locked="0"/>
    </xf>
    <xf numFmtId="9" fontId="0" fillId="0" borderId="26" xfId="1" applyFont="1" applyBorder="1" applyAlignment="1" applyProtection="1">
      <alignment horizontal="center" vertical="center" wrapText="1"/>
      <protection locked="0"/>
    </xf>
    <xf numFmtId="9" fontId="0" fillId="0" borderId="10" xfId="1" applyFont="1" applyBorder="1" applyAlignment="1" applyProtection="1">
      <alignment horizontal="center" vertical="center" wrapText="1"/>
      <protection locked="0"/>
    </xf>
    <xf numFmtId="9" fontId="0" fillId="0" borderId="6" xfId="1" applyFont="1" applyBorder="1" applyAlignment="1" applyProtection="1">
      <alignment horizontal="center" vertical="center" wrapText="1"/>
      <protection locked="0"/>
    </xf>
    <xf numFmtId="9" fontId="0" fillId="0" borderId="31" xfId="1" applyFont="1" applyBorder="1" applyAlignment="1" applyProtection="1">
      <alignment horizontal="center" vertical="center" wrapText="1"/>
      <protection locked="0"/>
    </xf>
    <xf numFmtId="9" fontId="0" fillId="0" borderId="32" xfId="1" applyFont="1" applyBorder="1" applyAlignment="1" applyProtection="1">
      <alignment horizontal="center" vertical="center" wrapText="1"/>
      <protection locked="0"/>
    </xf>
    <xf numFmtId="164" fontId="0" fillId="0" borderId="29" xfId="0" applyNumberFormat="1" applyBorder="1" applyAlignment="1">
      <alignment horizontal="center" vertical="center" wrapText="1"/>
    </xf>
    <xf numFmtId="9" fontId="0" fillId="0" borderId="20" xfId="1" applyFont="1" applyBorder="1" applyAlignment="1" applyProtection="1">
      <alignment horizontal="center" vertical="center" wrapText="1"/>
      <protection locked="0"/>
    </xf>
    <xf numFmtId="9" fontId="0" fillId="0" borderId="22" xfId="1" applyFont="1" applyBorder="1" applyAlignment="1" applyProtection="1">
      <alignment horizontal="center" vertical="center" wrapText="1"/>
      <protection locked="0"/>
    </xf>
    <xf numFmtId="0" fontId="2" fillId="0" borderId="24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164" fontId="0" fillId="0" borderId="3" xfId="0" applyNumberFormat="1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 applyProtection="1">
      <alignment horizontal="center" vertical="center" wrapText="1"/>
      <protection locked="0"/>
    </xf>
    <xf numFmtId="0" fontId="2" fillId="0" borderId="9" xfId="0" applyFont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164" fontId="0" fillId="0" borderId="3" xfId="0" applyNumberFormat="1" applyBorder="1" applyAlignment="1">
      <alignment horizontal="center" vertical="center" wrapText="1"/>
    </xf>
    <xf numFmtId="164" fontId="0" fillId="0" borderId="4" xfId="0" applyNumberForma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 readingOrder="2"/>
    </xf>
    <xf numFmtId="0" fontId="2" fillId="0" borderId="14" xfId="0" applyFont="1" applyBorder="1" applyAlignment="1">
      <alignment horizontal="center" vertical="center" wrapText="1" readingOrder="2"/>
    </xf>
    <xf numFmtId="0" fontId="2" fillId="0" borderId="16" xfId="0" applyFont="1" applyBorder="1" applyAlignment="1">
      <alignment horizontal="center" vertical="center" wrapText="1" readingOrder="2"/>
    </xf>
    <xf numFmtId="9" fontId="0" fillId="0" borderId="12" xfId="1" applyFont="1" applyBorder="1" applyAlignment="1" applyProtection="1">
      <alignment horizontal="center" vertical="center" wrapText="1"/>
      <protection locked="0"/>
    </xf>
    <xf numFmtId="9" fontId="0" fillId="0" borderId="1" xfId="1" applyFont="1" applyBorder="1" applyAlignment="1" applyProtection="1">
      <alignment horizontal="center" vertical="center" wrapText="1"/>
      <protection locked="0"/>
    </xf>
    <xf numFmtId="9" fontId="0" fillId="0" borderId="17" xfId="1" applyFont="1" applyBorder="1" applyAlignment="1" applyProtection="1">
      <alignment horizontal="center" vertical="center" wrapText="1"/>
      <protection locked="0"/>
    </xf>
    <xf numFmtId="164" fontId="0" fillId="0" borderId="13" xfId="0" applyNumberFormat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DAEBA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1587BD-5F48-4AFB-B6E0-97CB9D29DDAF}">
  <dimension ref="A1:G41"/>
  <sheetViews>
    <sheetView rightToLeft="1" tabSelected="1" topLeftCell="A10" zoomScaleNormal="100" workbookViewId="0">
      <selection activeCell="H26" sqref="H26"/>
    </sheetView>
  </sheetViews>
  <sheetFormatPr defaultColWidth="8.7109375" defaultRowHeight="15" x14ac:dyDescent="0.25"/>
  <cols>
    <col min="1" max="1" width="29.42578125" style="4" customWidth="1"/>
    <col min="2" max="2" width="15.85546875" style="5" customWidth="1"/>
    <col min="3" max="3" width="33.140625" style="6" customWidth="1"/>
    <col min="4" max="4" width="14.42578125" style="6" customWidth="1"/>
    <col min="5" max="5" width="14.42578125" style="5" customWidth="1"/>
    <col min="6" max="6" width="30.28515625" style="1" customWidth="1"/>
    <col min="7" max="7" width="15.85546875" style="1" bestFit="1" customWidth="1"/>
    <col min="8" max="16384" width="8.7109375" style="1"/>
  </cols>
  <sheetData>
    <row r="1" spans="1:7" ht="48.6" customHeight="1" thickBot="1" x14ac:dyDescent="0.3">
      <c r="A1" s="13" t="s">
        <v>0</v>
      </c>
      <c r="B1" s="13" t="s">
        <v>12</v>
      </c>
      <c r="C1" s="18" t="s">
        <v>10</v>
      </c>
      <c r="D1" s="55" t="s">
        <v>1</v>
      </c>
      <c r="E1" s="56"/>
      <c r="F1" s="13" t="s">
        <v>9</v>
      </c>
    </row>
    <row r="2" spans="1:7" ht="24" customHeight="1" x14ac:dyDescent="0.25">
      <c r="A2" s="64" t="s">
        <v>11</v>
      </c>
      <c r="B2" s="19">
        <v>1</v>
      </c>
      <c r="C2" s="20">
        <v>7579705</v>
      </c>
      <c r="D2" s="67">
        <v>0</v>
      </c>
      <c r="E2" s="67"/>
      <c r="F2" s="70">
        <f>SUM(C2:C7)-(SUM(C2:C7)*D2)</f>
        <v>13239298.32</v>
      </c>
    </row>
    <row r="3" spans="1:7" ht="14.45" customHeight="1" x14ac:dyDescent="0.25">
      <c r="A3" s="65"/>
      <c r="B3" s="8">
        <v>2</v>
      </c>
      <c r="C3" s="9">
        <v>1542705</v>
      </c>
      <c r="D3" s="68"/>
      <c r="E3" s="68"/>
      <c r="F3" s="71"/>
    </row>
    <row r="4" spans="1:7" x14ac:dyDescent="0.25">
      <c r="A4" s="65"/>
      <c r="B4" s="8">
        <v>3</v>
      </c>
      <c r="C4" s="9">
        <v>175595</v>
      </c>
      <c r="D4" s="68"/>
      <c r="E4" s="68"/>
      <c r="F4" s="71"/>
    </row>
    <row r="5" spans="1:7" x14ac:dyDescent="0.25">
      <c r="A5" s="65"/>
      <c r="B5" s="15">
        <v>4</v>
      </c>
      <c r="C5" s="12">
        <v>3669700</v>
      </c>
      <c r="D5" s="68"/>
      <c r="E5" s="68"/>
      <c r="F5" s="71"/>
      <c r="G5" s="2"/>
    </row>
    <row r="6" spans="1:7" x14ac:dyDescent="0.25">
      <c r="A6" s="65"/>
      <c r="B6" s="8">
        <v>5</v>
      </c>
      <c r="C6" s="9">
        <v>262353.32</v>
      </c>
      <c r="D6" s="68"/>
      <c r="E6" s="68"/>
      <c r="F6" s="71"/>
      <c r="G6" s="2"/>
    </row>
    <row r="7" spans="1:7" ht="15.75" thickBot="1" x14ac:dyDescent="0.3">
      <c r="A7" s="66"/>
      <c r="B7" s="21">
        <v>6</v>
      </c>
      <c r="C7" s="22">
        <v>9240</v>
      </c>
      <c r="D7" s="69"/>
      <c r="E7" s="69"/>
      <c r="F7" s="72"/>
      <c r="G7" s="2"/>
    </row>
    <row r="8" spans="1:7" ht="15.75" thickBot="1" x14ac:dyDescent="0.3">
      <c r="A8" s="23" t="s">
        <v>18</v>
      </c>
      <c r="B8" s="24">
        <v>1</v>
      </c>
      <c r="C8" s="25">
        <v>259250</v>
      </c>
      <c r="D8" s="47">
        <v>0</v>
      </c>
      <c r="E8" s="48"/>
      <c r="F8" s="26">
        <f>(C8)-(C8*D8)</f>
        <v>259250</v>
      </c>
      <c r="G8" s="2"/>
    </row>
    <row r="9" spans="1:7" ht="14.45" customHeight="1" x14ac:dyDescent="0.25">
      <c r="A9" s="37" t="s">
        <v>2</v>
      </c>
      <c r="B9" s="27">
        <v>1</v>
      </c>
      <c r="C9" s="28">
        <v>501050</v>
      </c>
      <c r="D9" s="40">
        <v>0</v>
      </c>
      <c r="E9" s="41"/>
      <c r="F9" s="35">
        <f>SUM(C9:C13)-(SUM(C9:C13)*D9)</f>
        <v>866093.9</v>
      </c>
    </row>
    <row r="10" spans="1:7" x14ac:dyDescent="0.25">
      <c r="A10" s="38"/>
      <c r="B10" s="8">
        <v>2</v>
      </c>
      <c r="C10" s="9">
        <v>94500</v>
      </c>
      <c r="D10" s="42"/>
      <c r="E10" s="43"/>
      <c r="F10" s="46"/>
    </row>
    <row r="11" spans="1:7" x14ac:dyDescent="0.25">
      <c r="A11" s="38"/>
      <c r="B11" s="8">
        <v>3</v>
      </c>
      <c r="C11" s="9">
        <v>18550</v>
      </c>
      <c r="D11" s="42"/>
      <c r="E11" s="43"/>
      <c r="F11" s="46"/>
    </row>
    <row r="12" spans="1:7" x14ac:dyDescent="0.25">
      <c r="A12" s="38"/>
      <c r="B12" s="8">
        <v>4</v>
      </c>
      <c r="C12" s="9">
        <v>243500</v>
      </c>
      <c r="D12" s="42"/>
      <c r="E12" s="43"/>
      <c r="F12" s="46"/>
    </row>
    <row r="13" spans="1:7" ht="15.75" thickBot="1" x14ac:dyDescent="0.3">
      <c r="A13" s="39"/>
      <c r="B13" s="21">
        <v>5</v>
      </c>
      <c r="C13" s="22">
        <v>8493.9</v>
      </c>
      <c r="D13" s="44"/>
      <c r="E13" s="45"/>
      <c r="F13" s="36"/>
    </row>
    <row r="14" spans="1:7" ht="14.45" customHeight="1" x14ac:dyDescent="0.25">
      <c r="A14" s="37" t="s">
        <v>3</v>
      </c>
      <c r="B14" s="27">
        <v>6</v>
      </c>
      <c r="C14" s="28">
        <v>9571706</v>
      </c>
      <c r="D14" s="40">
        <v>0</v>
      </c>
      <c r="E14" s="41"/>
      <c r="F14" s="35">
        <f>SUM(C14:C16)-(SUM(C14:C16)*D14)</f>
        <v>10284662</v>
      </c>
    </row>
    <row r="15" spans="1:7" ht="14.25" customHeight="1" x14ac:dyDescent="0.25">
      <c r="A15" s="38"/>
      <c r="B15" s="8">
        <v>7</v>
      </c>
      <c r="C15" s="9">
        <v>447315</v>
      </c>
      <c r="D15" s="42"/>
      <c r="E15" s="43"/>
      <c r="F15" s="46"/>
    </row>
    <row r="16" spans="1:7" ht="15" customHeight="1" thickBot="1" x14ac:dyDescent="0.3">
      <c r="A16" s="39"/>
      <c r="B16" s="21">
        <v>8</v>
      </c>
      <c r="C16" s="22">
        <v>265641</v>
      </c>
      <c r="D16" s="44"/>
      <c r="E16" s="45"/>
      <c r="F16" s="36"/>
    </row>
    <row r="17" spans="1:6" ht="14.45" customHeight="1" thickBot="1" x14ac:dyDescent="0.3">
      <c r="A17" s="29" t="s">
        <v>4</v>
      </c>
      <c r="B17" s="30">
        <v>6</v>
      </c>
      <c r="C17" s="25">
        <v>217500</v>
      </c>
      <c r="D17" s="47">
        <v>0</v>
      </c>
      <c r="E17" s="48"/>
      <c r="F17" s="31">
        <f>SUM(C17:C17)-(SUM(C17:C17)*D17)</f>
        <v>217500</v>
      </c>
    </row>
    <row r="18" spans="1:6" ht="14.45" customHeight="1" thickBot="1" x14ac:dyDescent="0.3">
      <c r="A18" s="29" t="s">
        <v>19</v>
      </c>
      <c r="B18" s="30">
        <v>1</v>
      </c>
      <c r="C18" s="25">
        <v>7344000</v>
      </c>
      <c r="D18" s="47">
        <v>0</v>
      </c>
      <c r="E18" s="48"/>
      <c r="F18" s="31">
        <f>SUM(C18)-SUM(C18)*D18</f>
        <v>7344000</v>
      </c>
    </row>
    <row r="19" spans="1:6" ht="14.45" customHeight="1" x14ac:dyDescent="0.25">
      <c r="A19" s="37" t="s">
        <v>20</v>
      </c>
      <c r="B19" s="27">
        <v>1</v>
      </c>
      <c r="C19" s="28">
        <v>850279</v>
      </c>
      <c r="D19" s="40">
        <v>0</v>
      </c>
      <c r="E19" s="41"/>
      <c r="F19" s="35">
        <f>SUM(C19:C21)-(SUM(C19:C21)*D19)</f>
        <v>2472079</v>
      </c>
    </row>
    <row r="20" spans="1:6" ht="14.45" customHeight="1" x14ac:dyDescent="0.25">
      <c r="A20" s="38"/>
      <c r="B20" s="8">
        <v>2</v>
      </c>
      <c r="C20" s="9">
        <v>270300</v>
      </c>
      <c r="D20" s="42"/>
      <c r="E20" s="43"/>
      <c r="F20" s="46"/>
    </row>
    <row r="21" spans="1:6" ht="14.45" customHeight="1" thickBot="1" x14ac:dyDescent="0.3">
      <c r="A21" s="39"/>
      <c r="B21" s="21">
        <v>4</v>
      </c>
      <c r="C21" s="22">
        <v>1351500</v>
      </c>
      <c r="D21" s="44"/>
      <c r="E21" s="45"/>
      <c r="F21" s="36"/>
    </row>
    <row r="22" spans="1:6" ht="14.45" customHeight="1" thickBot="1" x14ac:dyDescent="0.3">
      <c r="A22" s="29" t="s">
        <v>21</v>
      </c>
      <c r="B22" s="30">
        <v>1</v>
      </c>
      <c r="C22" s="25">
        <v>1908300</v>
      </c>
      <c r="D22" s="47">
        <v>0</v>
      </c>
      <c r="E22" s="48"/>
      <c r="F22" s="31">
        <f>SUM(C22:C22)-(SUM(C22:C22)*D22)</f>
        <v>1908300</v>
      </c>
    </row>
    <row r="23" spans="1:6" ht="14.45" hidden="1" customHeight="1" x14ac:dyDescent="0.25">
      <c r="A23" s="17" t="s">
        <v>5</v>
      </c>
      <c r="B23" s="32"/>
      <c r="C23" s="14"/>
      <c r="D23" s="42"/>
      <c r="E23" s="43"/>
      <c r="F23" s="16">
        <f>SUM(C23:C23)-(SUM(C23:C23)*D23)</f>
        <v>0</v>
      </c>
    </row>
    <row r="24" spans="1:6" ht="14.45" customHeight="1" thickBot="1" x14ac:dyDescent="0.3">
      <c r="A24" s="29" t="s">
        <v>6</v>
      </c>
      <c r="B24" s="30">
        <v>6</v>
      </c>
      <c r="C24" s="25">
        <v>1895838.5</v>
      </c>
      <c r="D24" s="47">
        <v>0</v>
      </c>
      <c r="E24" s="48"/>
      <c r="F24" s="31">
        <f>SUM(C24:C24)-(SUM(C24:C24)*D24)</f>
        <v>1895838.5</v>
      </c>
    </row>
    <row r="25" spans="1:6" ht="21" customHeight="1" x14ac:dyDescent="0.25">
      <c r="A25" s="49" t="s">
        <v>22</v>
      </c>
      <c r="B25" s="27">
        <v>1</v>
      </c>
      <c r="C25" s="28">
        <v>2522000</v>
      </c>
      <c r="D25" s="40">
        <v>0</v>
      </c>
      <c r="E25" s="41"/>
      <c r="F25" s="35">
        <f>SUM(C25,C26)-SUM(C25,C26)*D25</f>
        <v>12277850</v>
      </c>
    </row>
    <row r="26" spans="1:6" ht="21" customHeight="1" thickBot="1" x14ac:dyDescent="0.3">
      <c r="A26" s="50"/>
      <c r="B26" s="21">
        <v>4</v>
      </c>
      <c r="C26" s="22">
        <v>9755850</v>
      </c>
      <c r="D26" s="44"/>
      <c r="E26" s="45"/>
      <c r="F26" s="36"/>
    </row>
    <row r="27" spans="1:6" ht="14.45" customHeight="1" x14ac:dyDescent="0.25">
      <c r="A27" s="37" t="s">
        <v>13</v>
      </c>
      <c r="B27" s="27">
        <v>1</v>
      </c>
      <c r="C27" s="28">
        <v>134175</v>
      </c>
      <c r="D27" s="40">
        <v>0</v>
      </c>
      <c r="E27" s="41"/>
      <c r="F27" s="35">
        <f>SUM(C27:C33)-(SUM(C27:C33)*D27)</f>
        <v>52625285.049999997</v>
      </c>
    </row>
    <row r="28" spans="1:6" ht="14.25" customHeight="1" x14ac:dyDescent="0.25">
      <c r="A28" s="38"/>
      <c r="B28" s="8">
        <v>2</v>
      </c>
      <c r="C28" s="11">
        <v>420100</v>
      </c>
      <c r="D28" s="42"/>
      <c r="E28" s="43"/>
      <c r="F28" s="46"/>
    </row>
    <row r="29" spans="1:6" ht="14.25" customHeight="1" x14ac:dyDescent="0.25">
      <c r="A29" s="38"/>
      <c r="B29" s="8">
        <v>3</v>
      </c>
      <c r="C29" s="9">
        <v>79200</v>
      </c>
      <c r="D29" s="42"/>
      <c r="E29" s="43"/>
      <c r="F29" s="46"/>
    </row>
    <row r="30" spans="1:6" ht="14.25" customHeight="1" x14ac:dyDescent="0.25">
      <c r="A30" s="38"/>
      <c r="B30" s="8">
        <v>4</v>
      </c>
      <c r="C30" s="9">
        <v>1583000</v>
      </c>
      <c r="D30" s="42"/>
      <c r="E30" s="43"/>
      <c r="F30" s="46"/>
    </row>
    <row r="31" spans="1:6" ht="14.25" customHeight="1" x14ac:dyDescent="0.25">
      <c r="A31" s="38"/>
      <c r="B31" s="8">
        <v>5</v>
      </c>
      <c r="C31" s="9">
        <v>69719.05</v>
      </c>
      <c r="D31" s="42"/>
      <c r="E31" s="43"/>
      <c r="F31" s="46"/>
    </row>
    <row r="32" spans="1:6" ht="14.25" customHeight="1" x14ac:dyDescent="0.25">
      <c r="A32" s="38"/>
      <c r="B32" s="8">
        <v>6</v>
      </c>
      <c r="C32" s="9">
        <v>50283091</v>
      </c>
      <c r="D32" s="42"/>
      <c r="E32" s="43"/>
      <c r="F32" s="46"/>
    </row>
    <row r="33" spans="1:6" ht="15" customHeight="1" thickBot="1" x14ac:dyDescent="0.3">
      <c r="A33" s="39"/>
      <c r="B33" s="21">
        <v>8</v>
      </c>
      <c r="C33" s="22">
        <v>56000</v>
      </c>
      <c r="D33" s="44"/>
      <c r="E33" s="45"/>
      <c r="F33" s="36"/>
    </row>
    <row r="34" spans="1:6" ht="14.45" customHeight="1" x14ac:dyDescent="0.25">
      <c r="A34" s="37" t="s">
        <v>7</v>
      </c>
      <c r="B34" s="27">
        <v>6</v>
      </c>
      <c r="C34" s="28">
        <v>339970</v>
      </c>
      <c r="D34" s="40">
        <v>0</v>
      </c>
      <c r="E34" s="41"/>
      <c r="F34" s="35">
        <f>SUM(C34:C35)-(SUM(C34:C35)*D34)</f>
        <v>670470</v>
      </c>
    </row>
    <row r="35" spans="1:6" ht="14.45" customHeight="1" thickBot="1" x14ac:dyDescent="0.3">
      <c r="A35" s="39"/>
      <c r="B35" s="21">
        <v>8</v>
      </c>
      <c r="C35" s="22">
        <v>330500</v>
      </c>
      <c r="D35" s="44"/>
      <c r="E35" s="45"/>
      <c r="F35" s="36"/>
    </row>
    <row r="36" spans="1:6" ht="15.75" thickBot="1" x14ac:dyDescent="0.3">
      <c r="A36" s="29" t="s">
        <v>14</v>
      </c>
      <c r="B36" s="30">
        <v>6</v>
      </c>
      <c r="C36" s="25">
        <v>3824048</v>
      </c>
      <c r="D36" s="47">
        <v>0</v>
      </c>
      <c r="E36" s="48"/>
      <c r="F36" s="31">
        <f>C36</f>
        <v>3824048</v>
      </c>
    </row>
    <row r="37" spans="1:6" ht="15.75" thickBot="1" x14ac:dyDescent="0.3">
      <c r="A37" s="29" t="s">
        <v>23</v>
      </c>
      <c r="B37" s="30">
        <v>1</v>
      </c>
      <c r="C37" s="25">
        <v>365280</v>
      </c>
      <c r="D37" s="47">
        <v>0</v>
      </c>
      <c r="E37" s="48"/>
      <c r="F37" s="31">
        <f>C37-C37*D37</f>
        <v>365280</v>
      </c>
    </row>
    <row r="38" spans="1:6" ht="15.75" thickBot="1" x14ac:dyDescent="0.3">
      <c r="A38" s="29" t="s">
        <v>24</v>
      </c>
      <c r="B38" s="30">
        <v>1</v>
      </c>
      <c r="C38" s="25">
        <v>142500</v>
      </c>
      <c r="D38" s="47">
        <v>0</v>
      </c>
      <c r="E38" s="48"/>
      <c r="F38" s="31">
        <f>C38-C38*D38</f>
        <v>142500</v>
      </c>
    </row>
    <row r="39" spans="1:6" ht="45" x14ac:dyDescent="0.25">
      <c r="A39" s="58" t="s">
        <v>15</v>
      </c>
      <c r="B39" s="60">
        <v>6</v>
      </c>
      <c r="C39" s="62">
        <v>8776670</v>
      </c>
      <c r="D39" s="33" t="s">
        <v>16</v>
      </c>
      <c r="E39" s="34" t="s">
        <v>17</v>
      </c>
      <c r="F39" s="51">
        <f>C39+(D40*C39)-(E40*C39)</f>
        <v>8776670</v>
      </c>
    </row>
    <row r="40" spans="1:6" x14ac:dyDescent="0.25">
      <c r="A40" s="59"/>
      <c r="B40" s="61"/>
      <c r="C40" s="63"/>
      <c r="D40" s="3">
        <v>0</v>
      </c>
      <c r="E40" s="7">
        <v>0</v>
      </c>
      <c r="F40" s="52"/>
    </row>
    <row r="41" spans="1:6" x14ac:dyDescent="0.25">
      <c r="A41" s="57" t="s">
        <v>8</v>
      </c>
      <c r="B41" s="57"/>
      <c r="C41" s="9">
        <f>SUM(C2:C40)</f>
        <v>117169124.77</v>
      </c>
      <c r="D41" s="53" t="s">
        <v>9</v>
      </c>
      <c r="E41" s="54"/>
      <c r="F41" s="10">
        <f>SUM(F2:F40)</f>
        <v>117169124.77</v>
      </c>
    </row>
  </sheetData>
  <sheetProtection algorithmName="SHA-512" hashValue="/uClOPoL8bOWxMf4EO8pIuffReAajtuTvwPsJU87Liw4W7soWDh7AIs7ZeNoKR3WbB944a9to1hvLWliAqQffg==" saltValue="bzAHqRrwm7o9bNmiiGngfw==" spinCount="100000" sheet="1"/>
  <mergeCells count="37">
    <mergeCell ref="F39:F40"/>
    <mergeCell ref="D41:E41"/>
    <mergeCell ref="D1:E1"/>
    <mergeCell ref="D17:E17"/>
    <mergeCell ref="A41:B41"/>
    <mergeCell ref="A39:A40"/>
    <mergeCell ref="B39:B40"/>
    <mergeCell ref="D23:E23"/>
    <mergeCell ref="D24:E24"/>
    <mergeCell ref="D36:E36"/>
    <mergeCell ref="C39:C40"/>
    <mergeCell ref="A2:A7"/>
    <mergeCell ref="D14:E16"/>
    <mergeCell ref="D2:E7"/>
    <mergeCell ref="F2:F7"/>
    <mergeCell ref="D8:E8"/>
    <mergeCell ref="A9:A13"/>
    <mergeCell ref="D9:E13"/>
    <mergeCell ref="F9:F13"/>
    <mergeCell ref="D18:E18"/>
    <mergeCell ref="A19:A21"/>
    <mergeCell ref="D19:E21"/>
    <mergeCell ref="F19:F21"/>
    <mergeCell ref="A14:A16"/>
    <mergeCell ref="F14:F16"/>
    <mergeCell ref="D37:E37"/>
    <mergeCell ref="D38:E38"/>
    <mergeCell ref="D22:E22"/>
    <mergeCell ref="A25:A26"/>
    <mergeCell ref="D25:E26"/>
    <mergeCell ref="F25:F26"/>
    <mergeCell ref="A27:A33"/>
    <mergeCell ref="A34:A35"/>
    <mergeCell ref="D27:E33"/>
    <mergeCell ref="F27:F33"/>
    <mergeCell ref="D34:E35"/>
    <mergeCell ref="F34:F3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קובץ הצעת מחיר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Tal Cohen</dc:creator>
  <dc:description>חטיבת מטה</dc:description>
  <cp:lastModifiedBy>or baruch</cp:lastModifiedBy>
  <dcterms:created xsi:type="dcterms:W3CDTF">2021-03-24T06:11:39Z</dcterms:created>
  <dcterms:modified xsi:type="dcterms:W3CDTF">2023-06-14T12:43:06Z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_id">
    <vt:lpwstr>55531_NTA</vt:lpwstr>
  </property>
</Properties>
</file>